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daktion_Elite\_Thiemann\Beiträge\12_21_Milch_o_MAT\"/>
    </mc:Choice>
  </mc:AlternateContent>
  <xr:revisionPtr revIDLastSave="0" documentId="13_ncr:1_{44E52F51-3A6D-4D3D-BCB8-10A0AC31589A}" xr6:coauthVersionLast="46" xr6:coauthVersionMax="46" xr10:uidLastSave="{00000000-0000-0000-0000-000000000000}"/>
  <bookViews>
    <workbookView xWindow="1545" yWindow="495" windowWidth="26925" windowHeight="13200" xr2:uid="{3E1EEC9A-961A-4952-9BD5-AB7D6590C8EC}"/>
  </bookViews>
  <sheets>
    <sheet name="Berechnungs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I6" i="1" s="1"/>
  <c r="I8" i="1"/>
  <c r="K8" i="1"/>
  <c r="H8" i="1" s="1"/>
  <c r="E30" i="1"/>
  <c r="D30" i="1"/>
  <c r="K6" i="1" s="1"/>
  <c r="E19" i="1"/>
  <c r="C30" i="1"/>
  <c r="C19" i="1"/>
  <c r="B30" i="1"/>
  <c r="K7" i="1" s="1"/>
  <c r="B19" i="1"/>
  <c r="I7" i="1" s="1"/>
  <c r="J8" i="1" l="1"/>
  <c r="J6" i="1"/>
  <c r="L7" i="1"/>
  <c r="J7" i="1"/>
  <c r="L6" i="1"/>
  <c r="L8" i="1"/>
  <c r="H7" i="1"/>
  <c r="H6" i="1"/>
</calcChain>
</file>

<file path=xl/sharedStrings.xml><?xml version="1.0" encoding="utf-8"?>
<sst xmlns="http://schemas.openxmlformats.org/spreadsheetml/2006/main" count="66" uniqueCount="50">
  <si>
    <t xml:space="preserve">Preis </t>
  </si>
  <si>
    <t>Anrecht pro Kalb und Tag [L]</t>
  </si>
  <si>
    <t>Konzentration MAT [g/L]</t>
  </si>
  <si>
    <t>Dauer des Anrechts [Anzahl Tage]</t>
  </si>
  <si>
    <t>Anteil Vollmilch [%]</t>
  </si>
  <si>
    <t>Anteil MAT [%]</t>
  </si>
  <si>
    <t>Tränkeplan Kuhkalb</t>
  </si>
  <si>
    <t>Anzahl Kälber pro Jahr:</t>
  </si>
  <si>
    <t>Anzahl Bullenkälber pro Jahr:</t>
  </si>
  <si>
    <t>Anzahl Kuhkälber pro Jahr:</t>
  </si>
  <si>
    <t>Vollmilch Auszahlungspreis [€/L]</t>
  </si>
  <si>
    <t>Preis für Milchaustauscher [€/kg]</t>
  </si>
  <si>
    <t xml:space="preserve">2. Preise </t>
  </si>
  <si>
    <t>Das Ergebnis:</t>
  </si>
  <si>
    <t xml:space="preserve">Individueller Tränkeplan: </t>
  </si>
  <si>
    <t>100 % Vollmilch:</t>
  </si>
  <si>
    <t>100 % Milchaustauscher:</t>
  </si>
  <si>
    <t>Kosten/Kuhkalb</t>
  </si>
  <si>
    <t>Kosten/Bullenkalb</t>
  </si>
  <si>
    <t xml:space="preserve">Kosten/Jahr </t>
  </si>
  <si>
    <t>Pro Kalb:</t>
  </si>
  <si>
    <t>Preis für Vollmilchaufwerter [€/kg]</t>
  </si>
  <si>
    <t>Tränkephase 1</t>
  </si>
  <si>
    <t>Tränkephase 2</t>
  </si>
  <si>
    <t>Tränkephase 3</t>
  </si>
  <si>
    <t>Tränkephase 4</t>
  </si>
  <si>
    <t>Tränkephase 5</t>
  </si>
  <si>
    <t>Tränkephase 6</t>
  </si>
  <si>
    <t>Tränkephase 7</t>
  </si>
  <si>
    <t>Tränkephase 8</t>
  </si>
  <si>
    <t>Pro Aufzucht</t>
  </si>
  <si>
    <t>Pro Tag</t>
  </si>
  <si>
    <t>Vollmilchaufwerter [g/L]</t>
  </si>
  <si>
    <t>Tränkeplan Bullenkalb/Fleischrasse</t>
  </si>
  <si>
    <t xml:space="preserve">1. Kälber </t>
  </si>
  <si>
    <t>2. Tränkdaten</t>
  </si>
  <si>
    <t>Hinweise zu der Berechnung:</t>
  </si>
  <si>
    <t>1. Kuhkälbern die während der gesamten Tränkeperiode auf dem Betrieb verbleiben und dort abgetränkt werden.</t>
  </si>
  <si>
    <t>2. Bullenkälber/Fleischrassekälber, die nach 14 Tagen bzw. 28 Tagen (ab 2023) den Betrieb verlassen</t>
  </si>
  <si>
    <t xml:space="preserve">Bei den Kälbern werden zwei Gruppen unterschieden: </t>
  </si>
  <si>
    <t xml:space="preserve">Je nachdem wie der individuelle Tränkeplan aufgebaut ist, können die einzelnen Abstufungen eingetragen werden und die restlichen Zeilen frei bleiben. </t>
  </si>
  <si>
    <t>Bei den Anteilen Vollmilch und Milchaustauscher in Prozent darf die Summe der Komponenten die 100 % nicht überschreiten.</t>
  </si>
  <si>
    <t xml:space="preserve">Die einzelnen Tränkephasen müssen für die Berechnung nicht vollständig ausgefüllt werden. </t>
  </si>
  <si>
    <t>Der Auszahlungspreis für Vollmilch muss in Euro/Liter eingetragen werden.</t>
  </si>
  <si>
    <t xml:space="preserve">Milchpreise in Kilogramm müssen daher in Preise pro Liter umgerechnet werden (Umrechnungsfaktor 1,03). </t>
  </si>
  <si>
    <t>Für die Berechnung muss beim Einsatz von Milchaustauscher auch die entsprechende Konzentration eingegeben werden.</t>
  </si>
  <si>
    <t xml:space="preserve">Beispiel-Berechnungstool: Vollmilch oder Milchaustauscher? </t>
  </si>
  <si>
    <r>
      <rPr>
        <sz val="11"/>
        <color theme="1"/>
        <rFont val="Calibri"/>
        <family val="2"/>
      </rPr>
      <t>©</t>
    </r>
    <r>
      <rPr>
        <sz val="9.8000000000000007"/>
        <color theme="1"/>
        <rFont val="Myriad Pro Light"/>
      </rPr>
      <t>Thiemann</t>
    </r>
  </si>
  <si>
    <t xml:space="preserve">Milchansäuerungskosten werden in diesem Tool nicht beachtet und sollten bei Bedarf entsprechend hinzugerechnet werden. </t>
  </si>
  <si>
    <t>Der Vollmilchaufwerter wird pro Anteil Vollmilch zugerechnet. Wenn kein Vollmilchaufwerter eingesetzt werden soll, einfach beim Preis für den Aufwerter nichts einfügen!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</si>
</sst>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\ [$€-407]_-;\-* #,##0.0\ [$€-407]_-;_-* &quot;-&quot;??\ [$€-407]_-;_-@_-"/>
    <numFmt numFmtId="166" formatCode="_-* #,##0.00\ [$€-407]_-;\-* #,##0.00\ [$€-407]_-;_-* &quot;-&quot;??\ [$€-407]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Myriad Pro Light"/>
    </font>
    <font>
      <sz val="11"/>
      <color theme="1"/>
      <name val="Myriad Pro Light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rgb="FFC00000"/>
      <name val="Myriad Pro Light"/>
    </font>
    <font>
      <b/>
      <sz val="11"/>
      <color theme="1"/>
      <name val="Myriad Pro Light"/>
    </font>
    <font>
      <b/>
      <sz val="14"/>
      <color rgb="FFC00000"/>
      <name val="Myriad Pro Light"/>
    </font>
    <font>
      <b/>
      <sz val="18"/>
      <color rgb="FFC00000"/>
      <name val="Myriad Pro Light"/>
    </font>
    <font>
      <sz val="9.8000000000000007"/>
      <color theme="1"/>
      <name val="Myriad Pro Light"/>
    </font>
    <font>
      <sz val="11"/>
      <color theme="1"/>
      <name val="Myriad Pro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3" fillId="3" borderId="1" xfId="0" applyFont="1" applyFill="1" applyBorder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164" fontId="6" fillId="2" borderId="1" xfId="1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2" fontId="2" fillId="3" borderId="0" xfId="0" applyNumberFormat="1" applyFont="1" applyFill="1" applyBorder="1" applyAlignment="1" applyProtection="1">
      <alignment horizontal="center"/>
      <protection hidden="1"/>
    </xf>
    <xf numFmtId="164" fontId="7" fillId="2" borderId="1" xfId="1" applyNumberFormat="1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7" fillId="2" borderId="6" xfId="0" applyFont="1" applyFill="1" applyBorder="1" applyProtection="1"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2" fontId="6" fillId="2" borderId="0" xfId="1" applyNumberFormat="1" applyFont="1" applyFill="1" applyBorder="1" applyAlignment="1" applyProtection="1">
      <alignment horizontal="center"/>
      <protection hidden="1"/>
    </xf>
    <xf numFmtId="2" fontId="6" fillId="2" borderId="0" xfId="2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7" fillId="2" borderId="8" xfId="0" applyFont="1" applyFill="1" applyBorder="1" applyProtection="1">
      <protection hidden="1"/>
    </xf>
    <xf numFmtId="2" fontId="6" fillId="2" borderId="9" xfId="0" applyNumberFormat="1" applyFont="1" applyFill="1" applyBorder="1" applyAlignment="1" applyProtection="1">
      <alignment horizontal="center"/>
      <protection hidden="1"/>
    </xf>
    <xf numFmtId="2" fontId="6" fillId="2" borderId="9" xfId="2" applyNumberFormat="1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Protection="1">
      <protection hidden="1"/>
    </xf>
    <xf numFmtId="2" fontId="6" fillId="3" borderId="0" xfId="0" applyNumberFormat="1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9" fontId="3" fillId="3" borderId="0" xfId="2" applyFont="1" applyFill="1" applyBorder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Protection="1">
      <protection hidden="1"/>
    </xf>
    <xf numFmtId="0" fontId="3" fillId="3" borderId="0" xfId="0" applyFont="1" applyFill="1" applyAlignment="1" applyProtection="1">
      <protection hidden="1"/>
    </xf>
    <xf numFmtId="0" fontId="3" fillId="0" borderId="0" xfId="0" applyFont="1" applyProtection="1">
      <protection locked="0" hidden="1"/>
    </xf>
    <xf numFmtId="2" fontId="2" fillId="0" borderId="5" xfId="0" applyNumberFormat="1" applyFont="1" applyFill="1" applyBorder="1" applyAlignment="1" applyProtection="1">
      <alignment horizontal="center"/>
      <protection locked="0" hidden="1"/>
    </xf>
    <xf numFmtId="2" fontId="2" fillId="0" borderId="7" xfId="0" applyNumberFormat="1" applyFont="1" applyFill="1" applyBorder="1" applyAlignment="1" applyProtection="1">
      <alignment horizontal="center"/>
      <protection locked="0" hidden="1"/>
    </xf>
    <xf numFmtId="2" fontId="2" fillId="0" borderId="10" xfId="0" applyNumberFormat="1" applyFont="1" applyFill="1" applyBorder="1" applyAlignment="1" applyProtection="1">
      <alignment horizontal="center"/>
      <protection locked="0" hidden="1"/>
    </xf>
    <xf numFmtId="2" fontId="2" fillId="0" borderId="0" xfId="0" applyNumberFormat="1" applyFont="1" applyBorder="1" applyAlignment="1" applyProtection="1">
      <alignment horizontal="center"/>
      <protection locked="0" hidden="1"/>
    </xf>
    <xf numFmtId="2" fontId="2" fillId="0" borderId="0" xfId="0" applyNumberFormat="1" applyFont="1" applyFill="1" applyBorder="1" applyAlignment="1" applyProtection="1">
      <alignment horizontal="center"/>
      <protection locked="0" hidden="1"/>
    </xf>
    <xf numFmtId="9" fontId="2" fillId="0" borderId="0" xfId="2" applyFont="1" applyFill="1" applyBorder="1" applyAlignment="1" applyProtection="1">
      <alignment horizontal="center"/>
      <protection locked="0" hidden="1"/>
    </xf>
    <xf numFmtId="2" fontId="3" fillId="0" borderId="7" xfId="0" applyNumberFormat="1" applyFont="1" applyFill="1" applyBorder="1" applyAlignment="1" applyProtection="1">
      <alignment horizontal="center"/>
      <protection locked="0" hidden="1"/>
    </xf>
    <xf numFmtId="2" fontId="2" fillId="0" borderId="9" xfId="0" applyNumberFormat="1" applyFont="1" applyFill="1" applyBorder="1" applyAlignment="1" applyProtection="1">
      <alignment horizontal="center"/>
      <protection locked="0" hidden="1"/>
    </xf>
    <xf numFmtId="9" fontId="2" fillId="0" borderId="9" xfId="2" applyFont="1" applyFill="1" applyBorder="1" applyAlignment="1" applyProtection="1">
      <alignment horizontal="center"/>
      <protection locked="0" hidden="1"/>
    </xf>
    <xf numFmtId="2" fontId="3" fillId="0" borderId="10" xfId="0" applyNumberFormat="1" applyFont="1" applyFill="1" applyBorder="1" applyAlignment="1" applyProtection="1">
      <alignment horizontal="center"/>
      <protection locked="0" hidden="1"/>
    </xf>
    <xf numFmtId="9" fontId="2" fillId="0" borderId="0" xfId="2" applyFont="1" applyBorder="1" applyAlignment="1" applyProtection="1">
      <alignment horizontal="center"/>
      <protection locked="0" hidden="1"/>
    </xf>
    <xf numFmtId="2" fontId="2" fillId="0" borderId="9" xfId="0" applyNumberFormat="1" applyFont="1" applyBorder="1" applyAlignment="1" applyProtection="1">
      <alignment horizontal="center"/>
      <protection locked="0" hidden="1"/>
    </xf>
    <xf numFmtId="9" fontId="2" fillId="0" borderId="9" xfId="2" applyFont="1" applyBorder="1" applyAlignment="1" applyProtection="1">
      <alignment horizontal="center"/>
      <protection locked="0" hidden="1"/>
    </xf>
    <xf numFmtId="44" fontId="2" fillId="0" borderId="7" xfId="1" applyFont="1" applyBorder="1" applyProtection="1">
      <protection locked="0" hidden="1"/>
    </xf>
    <xf numFmtId="2" fontId="2" fillId="0" borderId="7" xfId="1" applyNumberFormat="1" applyFont="1" applyBorder="1" applyProtection="1">
      <protection locked="0" hidden="1"/>
    </xf>
    <xf numFmtId="44" fontId="2" fillId="0" borderId="10" xfId="1" applyFont="1" applyBorder="1" applyProtection="1">
      <protection locked="0" hidden="1"/>
    </xf>
    <xf numFmtId="0" fontId="3" fillId="0" borderId="0" xfId="0" applyFont="1" applyFill="1" applyProtection="1">
      <protection locked="0" hidden="1"/>
    </xf>
    <xf numFmtId="0" fontId="11" fillId="3" borderId="0" xfId="0" applyFont="1" applyFill="1" applyProtection="1"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6" fontId="6" fillId="2" borderId="1" xfId="1" applyNumberFormat="1" applyFont="1" applyFill="1" applyBorder="1" applyAlignment="1" applyProtection="1">
      <alignment horizontal="center"/>
      <protection hidden="1"/>
    </xf>
    <xf numFmtId="166" fontId="7" fillId="2" borderId="1" xfId="1" applyNumberFormat="1" applyFont="1" applyFill="1" applyBorder="1" applyAlignment="1" applyProtection="1">
      <alignment horizontal="center"/>
      <protection hidden="1"/>
    </xf>
    <xf numFmtId="166" fontId="6" fillId="2" borderId="1" xfId="1" applyNumberFormat="1" applyFont="1" applyFill="1" applyBorder="1" applyProtection="1">
      <protection hidden="1"/>
    </xf>
    <xf numFmtId="166" fontId="7" fillId="2" borderId="1" xfId="1" applyNumberFormat="1" applyFont="1" applyFill="1" applyBorder="1" applyProtection="1">
      <protection hidden="1"/>
    </xf>
    <xf numFmtId="166" fontId="6" fillId="2" borderId="2" xfId="1" applyNumberFormat="1" applyFont="1" applyFill="1" applyBorder="1" applyProtection="1">
      <protection hidden="1"/>
    </xf>
    <xf numFmtId="166" fontId="7" fillId="2" borderId="2" xfId="1" applyNumberFormat="1" applyFont="1" applyFill="1" applyBorder="1" applyProtection="1">
      <protection hidden="1"/>
    </xf>
    <xf numFmtId="166" fontId="6" fillId="2" borderId="2" xfId="1" applyNumberFormat="1" applyFont="1" applyFill="1" applyBorder="1" applyAlignment="1" applyProtection="1">
      <alignment horizontal="center"/>
      <protection hidden="1"/>
    </xf>
    <xf numFmtId="166" fontId="7" fillId="2" borderId="2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 Light"/>
                <a:ea typeface="+mn-ea"/>
                <a:cs typeface="+mn-cs"/>
              </a:defRPr>
            </a:pPr>
            <a:r>
              <a:rPr lang="de-DE" b="1"/>
              <a:t>Tageskostenvergleich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 Ligh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Kuhkalb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yriad Pro Ligh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Berechnungstool!$G$6:$G$8</c:f>
              <c:strCache>
                <c:ptCount val="3"/>
                <c:pt idx="0">
                  <c:v>Individueller Tränkeplan: </c:v>
                </c:pt>
                <c:pt idx="1">
                  <c:v>100 % Vollmilch:</c:v>
                </c:pt>
                <c:pt idx="2">
                  <c:v>100 % Milchaustauscher:</c:v>
                </c:pt>
              </c:strCache>
            </c:strRef>
          </c:cat>
          <c:val>
            <c:numRef>
              <c:f>Berechnungstool!$J$6:$J$8</c:f>
              <c:numCache>
                <c:formatCode>_-* #,##0.00\ [$€-407]_-;\-* #,##0.00\ [$€-407]_-;_-* "-"??\ [$€-407]_-;_-@_-</c:formatCode>
                <c:ptCount val="3"/>
                <c:pt idx="0">
                  <c:v>3.8399999999999994</c:v>
                </c:pt>
                <c:pt idx="1">
                  <c:v>4.3439999999999994</c:v>
                </c:pt>
                <c:pt idx="2">
                  <c:v>3.8399999999999994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E-46B9-9866-CA821B23A4C8}"/>
            </c:ext>
          </c:extLst>
        </c:ser>
        <c:ser>
          <c:idx val="1"/>
          <c:order val="1"/>
          <c:tx>
            <c:v>Bullenkalb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yriad Pro Ligh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Berechnungstool!$L$6:$L$8</c:f>
              <c:numCache>
                <c:formatCode>_-* #,##0.00\ [$€-407]_-;\-* #,##0.00\ [$€-407]_-;_-* "-"??\ [$€-407]_-;_-@_-</c:formatCode>
                <c:ptCount val="3"/>
                <c:pt idx="0">
                  <c:v>4.1928000000000001</c:v>
                </c:pt>
                <c:pt idx="1">
                  <c:v>4.3440000000000003</c:v>
                </c:pt>
                <c:pt idx="2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2E-46B9-9866-CA821B23A4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4189464"/>
        <c:axId val="614190120"/>
      </c:barChart>
      <c:catAx>
        <c:axId val="61418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 Light"/>
                <a:ea typeface="+mn-ea"/>
                <a:cs typeface="+mn-cs"/>
              </a:defRPr>
            </a:pPr>
            <a:endParaRPr lang="de-DE"/>
          </a:p>
        </c:txPr>
        <c:crossAx val="614190120"/>
        <c:crosses val="autoZero"/>
        <c:auto val="1"/>
        <c:lblAlgn val="ctr"/>
        <c:lblOffset val="100"/>
        <c:noMultiLvlLbl val="0"/>
      </c:catAx>
      <c:valAx>
        <c:axId val="61419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yriad Pro Light"/>
                    <a:ea typeface="+mn-ea"/>
                    <a:cs typeface="+mn-cs"/>
                  </a:defRPr>
                </a:pPr>
                <a:r>
                  <a:rPr lang="de-DE"/>
                  <a:t>Kosten in € pro Tag und Tier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yriad Pro Light"/>
                  <a:ea typeface="+mn-ea"/>
                  <a:cs typeface="+mn-cs"/>
                </a:defRPr>
              </a:pPr>
              <a:endParaRPr lang="de-DE"/>
            </a:p>
          </c:txPr>
        </c:title>
        <c:numFmt formatCode="_-* #,##0.00\ [$€-407]_-;\-* #,##0.0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 Light"/>
                <a:ea typeface="+mn-ea"/>
                <a:cs typeface="+mn-cs"/>
              </a:defRPr>
            </a:pPr>
            <a:endParaRPr lang="de-DE"/>
          </a:p>
        </c:txPr>
        <c:crossAx val="61418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yriad Pro Ligh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Myriad Pro Light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749156</xdr:colOff>
      <xdr:row>0</xdr:row>
      <xdr:rowOff>290019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1C1E3D-121D-460F-AD99-557BA1B1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9156" cy="290019"/>
        </a:xfrm>
        <a:prstGeom prst="rect">
          <a:avLst/>
        </a:prstGeom>
      </xdr:spPr>
    </xdr:pic>
    <xdr:clientData/>
  </xdr:twoCellAnchor>
  <xdr:twoCellAnchor>
    <xdr:from>
      <xdr:col>6</xdr:col>
      <xdr:colOff>897917</xdr:colOff>
      <xdr:row>11</xdr:row>
      <xdr:rowOff>41094</xdr:rowOff>
    </xdr:from>
    <xdr:to>
      <xdr:col>11</xdr:col>
      <xdr:colOff>588624</xdr:colOff>
      <xdr:row>29</xdr:row>
      <xdr:rowOff>64214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FBCFCDF-8235-4BFB-BA6C-02ED04B086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94A3-F910-4965-AB3C-C7C714365B92}">
  <dimension ref="A1:L60"/>
  <sheetViews>
    <sheetView tabSelected="1" topLeftCell="B7" zoomScale="98" zoomScaleNormal="98" workbookViewId="0">
      <selection activeCell="C28" sqref="C28"/>
    </sheetView>
  </sheetViews>
  <sheetFormatPr baseColWidth="10" defaultRowHeight="14.25"/>
  <cols>
    <col min="1" max="1" width="33" style="35" customWidth="1"/>
    <col min="2" max="2" width="33.42578125" style="35" bestFit="1" customWidth="1"/>
    <col min="3" max="3" width="37.140625" style="35" bestFit="1" customWidth="1"/>
    <col min="4" max="4" width="21.42578125" style="35" bestFit="1" customWidth="1"/>
    <col min="5" max="5" width="18" style="35" customWidth="1"/>
    <col min="6" max="6" width="24.7109375" style="35" customWidth="1"/>
    <col min="7" max="7" width="27.42578125" style="35" customWidth="1"/>
    <col min="8" max="8" width="18.42578125" style="35" customWidth="1"/>
    <col min="9" max="9" width="19.5703125" style="35" customWidth="1"/>
    <col min="10" max="10" width="16.42578125" style="35" customWidth="1"/>
    <col min="11" max="11" width="21.28515625" style="35" customWidth="1"/>
    <col min="12" max="12" width="15.5703125" style="35" customWidth="1"/>
    <col min="13" max="16384" width="11.42578125" style="35"/>
  </cols>
  <sheetData>
    <row r="1" spans="1:12" ht="23.2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6"/>
    </row>
    <row r="2" spans="1:12" ht="15">
      <c r="A2" s="1"/>
      <c r="B2" s="1"/>
      <c r="C2" s="1"/>
      <c r="D2" s="2"/>
      <c r="E2" s="2"/>
      <c r="F2" s="3"/>
      <c r="G2" s="2"/>
      <c r="H2" s="2"/>
      <c r="I2" s="2"/>
      <c r="J2" s="2"/>
      <c r="K2" s="2"/>
      <c r="L2" s="2"/>
    </row>
    <row r="3" spans="1:12" ht="18.75" thickBot="1">
      <c r="A3" s="4" t="s">
        <v>34</v>
      </c>
      <c r="B3" s="1"/>
      <c r="C3" s="1"/>
      <c r="D3" s="2"/>
      <c r="E3" s="2"/>
      <c r="F3" s="3"/>
      <c r="G3" s="69" t="s">
        <v>13</v>
      </c>
      <c r="H3" s="70"/>
      <c r="I3" s="70"/>
      <c r="J3" s="70"/>
      <c r="K3" s="70"/>
      <c r="L3" s="70"/>
    </row>
    <row r="4" spans="1:12" ht="15">
      <c r="A4" s="80" t="s">
        <v>7</v>
      </c>
      <c r="B4" s="36">
        <v>100</v>
      </c>
      <c r="C4" s="1"/>
      <c r="D4" s="2"/>
      <c r="E4" s="2"/>
      <c r="F4" s="3"/>
      <c r="G4" s="5"/>
      <c r="H4" s="68" t="s">
        <v>19</v>
      </c>
      <c r="I4" s="66" t="s">
        <v>17</v>
      </c>
      <c r="J4" s="67"/>
      <c r="K4" s="66" t="s">
        <v>18</v>
      </c>
      <c r="L4" s="67"/>
    </row>
    <row r="5" spans="1:12" ht="15">
      <c r="A5" s="81" t="s">
        <v>8</v>
      </c>
      <c r="B5" s="37">
        <v>50</v>
      </c>
      <c r="C5" s="1"/>
      <c r="D5" s="2"/>
      <c r="E5" s="2"/>
      <c r="F5" s="3"/>
      <c r="G5" s="5"/>
      <c r="H5" s="68"/>
      <c r="I5" s="57" t="s">
        <v>30</v>
      </c>
      <c r="J5" s="58" t="s">
        <v>31</v>
      </c>
      <c r="K5" s="57" t="s">
        <v>30</v>
      </c>
      <c r="L5" s="58" t="s">
        <v>31</v>
      </c>
    </row>
    <row r="6" spans="1:12" ht="15.75" thickBot="1">
      <c r="A6" s="82" t="s">
        <v>9</v>
      </c>
      <c r="B6" s="38">
        <v>50</v>
      </c>
      <c r="C6" s="1"/>
      <c r="D6" s="2"/>
      <c r="E6" s="2"/>
      <c r="F6" s="3"/>
      <c r="G6" s="6" t="s">
        <v>14</v>
      </c>
      <c r="H6" s="7">
        <f>(((B11*C11*D11)+(B12*C12*D12)+(B13*C13*D13)+(B14*C14*D14)+(B15*C15*D15)+(B16*C16*D16)+(B17*C17*D17)+(B18*C18*D18))*B34*B4)+((((B11*C11*E11*F11)+(B12*C12*E12*F12)+(B13*C13*E13*F13)+(B14*C14*E14*F14)+(B15*C15*E15*F15)+(B16*C16*E16*F16)+(B17*C17*E17*F17)+(B18*C18*E18*F18))*(B37/1000))*B4)+((((B22*C22*D22)+(B23*C23*D23)+(B24*C24*D24)+(B25*C25*D25)+(B26*C26*D26)+(B27*C27*D27)+(B28*C28*D28)+(B29*C29*D29))*B34*B4)+((((B22*C22*E22*F22)+(B23*C23*E23*F23)+(B24*C24*E24*F24)+(B25*C25*E25*F25)+(B26*C26*E26*F26)+(B27*C27*E27*F27)+(B28*C28*E28*F28)+(B29*C29*E29*F29))*(B37/1000))*B4))+(D19*B36*B35/1000*B4)+(D30*B36*B35/1000*B4)</f>
        <v>28909.919999999995</v>
      </c>
      <c r="I6" s="77">
        <f>(((B11*C11*D11)+(B12*C12*D12)+(B13*C13*D13)+(B14*C14*D14)+(B15*C15*D15)+(B16*C16*D16)+(B17*C17*D17)+(B18*C18*D18))*B34)+(((B11*C11*E11*F11)+(B12*C12*E12*F12)+(B13*C13*E13*F13)+(B14*C14*E14*F14)+(B15*C15*E15*F15)+(B16*C16*E16*F16)+(B17*C17*E17*F17)+(B18*C18*E18*F18))*(B37/1000))+(D19*B36*B35/1000)</f>
        <v>230.39999999999998</v>
      </c>
      <c r="J6" s="71">
        <f>I6/C19</f>
        <v>3.8399999999999994</v>
      </c>
      <c r="K6" s="75">
        <f>(((B22*C22*D22)+(B23*C23*D23)+(B24*C24*D24)+(B25*C25*D25)+(B26*C26*D26)+(B27*C27*D27)+(B28*C28*D28)+(B29*C29*D29))*B34)+(((B22*C22*E22*F22)+(B23*C23*E23*F23)+(B24*C24*E24*F24)+(B25*C25*E25*F25)+(B26*C26*E26*F26)+(B27*C27*E27*F27)+(B28*C28*E28*F28)+(B29*C29*E29*F29))*(B37/1000))+(B35*B36*D30/1000)</f>
        <v>58.699200000000005</v>
      </c>
      <c r="L6" s="73">
        <f>K6/C30</f>
        <v>4.1928000000000001</v>
      </c>
    </row>
    <row r="7" spans="1:12" ht="15">
      <c r="A7" s="8"/>
      <c r="B7" s="9"/>
      <c r="C7" s="1"/>
      <c r="D7" s="2"/>
      <c r="E7" s="2"/>
      <c r="F7" s="3"/>
      <c r="G7" s="5" t="s">
        <v>15</v>
      </c>
      <c r="H7" s="10">
        <f>(((B11*C11)+(B12*C12)+(B13*C13)+(B14*C14)+(B15*C15)+(B16*C16)+(B17*C17)+(B18*C18))*B34*B4)+(B19*B36*B35/1000*B4)+(K7*B4)</f>
        <v>32145.599999999999</v>
      </c>
      <c r="I7" s="78">
        <f>(((B11*C11)+(B12*C12)+(B13*C13)+(B14*C14)+(B15*C15)+(B16*C16)+(B17*C17)+(B18*C18))*B34)+(B19*B35*B36/1000)</f>
        <v>260.64</v>
      </c>
      <c r="J7" s="72">
        <f>I7/C19</f>
        <v>4.3439999999999994</v>
      </c>
      <c r="K7" s="76">
        <f>(((B22*C22)+(B23*C23)+(B24*C24)+(B25*C25)+(B26*C26)+(B27*C27)+(B28*C28)+(B29*C29))*B34)+(B30*B35*B36/1000)</f>
        <v>60.816000000000003</v>
      </c>
      <c r="L7" s="74">
        <f>K7/C30</f>
        <v>4.3440000000000003</v>
      </c>
    </row>
    <row r="8" spans="1:12" ht="15" customHeight="1" thickBot="1">
      <c r="A8" s="32" t="s">
        <v>35</v>
      </c>
      <c r="B8" s="9"/>
      <c r="C8" s="1"/>
      <c r="D8" s="2"/>
      <c r="E8" s="2"/>
      <c r="F8" s="3"/>
      <c r="G8" s="5" t="s">
        <v>16</v>
      </c>
      <c r="H8" s="10">
        <f>(((B11*C11)+(B12*C12)+(B13*C13)+(B14*C14)+(B15*C15)+(B16*C16)+(B17*C17)+(B18*C18))*160)*(B37/1000)*B4+(K8*B4)</f>
        <v>28415.999999999996</v>
      </c>
      <c r="I8" s="78">
        <f>((B11*C11)+(B12*C12)+(B13*C13)+(B14*C14)+(B15*C15)+(B16*C16)+(B17*C17)+(B18*C18))*160*(B37/1000)</f>
        <v>230.39999999999998</v>
      </c>
      <c r="J8" s="72">
        <f>I8/C19</f>
        <v>3.8399999999999994</v>
      </c>
      <c r="K8" s="76">
        <f>((B22*C22)+(B23*C23)+(B24*C24)+(B25*C25)+(B26*C26)+(B27*C27)+(B28*C28)+(B29*C29))*160*(B37/1000)</f>
        <v>53.76</v>
      </c>
      <c r="L8" s="74">
        <f>K8/C30</f>
        <v>3.84</v>
      </c>
    </row>
    <row r="9" spans="1:12">
      <c r="A9" s="62" t="s">
        <v>6</v>
      </c>
      <c r="B9" s="63"/>
      <c r="C9" s="63"/>
      <c r="D9" s="63"/>
      <c r="E9" s="63"/>
      <c r="F9" s="64"/>
      <c r="G9" s="15"/>
      <c r="H9" s="2"/>
      <c r="I9" s="2"/>
      <c r="J9" s="2"/>
      <c r="K9" s="2"/>
      <c r="L9" s="2"/>
    </row>
    <row r="10" spans="1:12">
      <c r="A10" s="11"/>
      <c r="B10" s="12" t="s">
        <v>1</v>
      </c>
      <c r="C10" s="13" t="s">
        <v>3</v>
      </c>
      <c r="D10" s="13" t="s">
        <v>4</v>
      </c>
      <c r="E10" s="13" t="s">
        <v>5</v>
      </c>
      <c r="F10" s="14" t="s">
        <v>2</v>
      </c>
      <c r="G10" s="15"/>
      <c r="H10" s="2"/>
      <c r="I10" s="2"/>
      <c r="J10" s="2"/>
      <c r="K10" s="2"/>
      <c r="L10" s="2"/>
    </row>
    <row r="11" spans="1:12">
      <c r="A11" s="11" t="s">
        <v>22</v>
      </c>
      <c r="B11" s="39">
        <v>10</v>
      </c>
      <c r="C11" s="40">
        <v>60</v>
      </c>
      <c r="D11" s="41">
        <v>0</v>
      </c>
      <c r="E11" s="41">
        <v>1</v>
      </c>
      <c r="F11" s="42">
        <v>160</v>
      </c>
      <c r="G11" s="15"/>
      <c r="H11" s="2"/>
      <c r="I11" s="2"/>
      <c r="J11" s="2"/>
      <c r="K11" s="2"/>
      <c r="L11" s="2"/>
    </row>
    <row r="12" spans="1:12">
      <c r="A12" s="11" t="s">
        <v>23</v>
      </c>
      <c r="B12" s="40"/>
      <c r="C12" s="40"/>
      <c r="D12" s="41"/>
      <c r="E12" s="41"/>
      <c r="F12" s="42"/>
      <c r="G12" s="15"/>
      <c r="H12" s="2"/>
      <c r="I12" s="2"/>
      <c r="J12" s="2"/>
      <c r="K12" s="2"/>
      <c r="L12" s="2"/>
    </row>
    <row r="13" spans="1:12">
      <c r="A13" s="11" t="s">
        <v>24</v>
      </c>
      <c r="B13" s="40"/>
      <c r="C13" s="40"/>
      <c r="D13" s="41"/>
      <c r="E13" s="41"/>
      <c r="F13" s="42"/>
      <c r="G13" s="15"/>
      <c r="H13" s="2"/>
      <c r="I13" s="2"/>
      <c r="J13" s="2"/>
      <c r="K13" s="2"/>
      <c r="L13" s="2"/>
    </row>
    <row r="14" spans="1:12">
      <c r="A14" s="11" t="s">
        <v>25</v>
      </c>
      <c r="B14" s="40"/>
      <c r="C14" s="40"/>
      <c r="D14" s="41"/>
      <c r="E14" s="41"/>
      <c r="F14" s="42"/>
      <c r="G14" s="2"/>
      <c r="H14" s="2"/>
      <c r="I14" s="2"/>
      <c r="J14" s="2"/>
      <c r="K14" s="2"/>
      <c r="L14" s="2"/>
    </row>
    <row r="15" spans="1:12">
      <c r="A15" s="11" t="s">
        <v>26</v>
      </c>
      <c r="B15" s="40"/>
      <c r="C15" s="40"/>
      <c r="D15" s="41"/>
      <c r="E15" s="41"/>
      <c r="F15" s="42"/>
      <c r="G15" s="2"/>
      <c r="H15" s="2"/>
      <c r="I15" s="2"/>
      <c r="J15" s="2"/>
      <c r="K15" s="2"/>
      <c r="L15" s="2"/>
    </row>
    <row r="16" spans="1:12">
      <c r="A16" s="11" t="s">
        <v>27</v>
      </c>
      <c r="B16" s="40"/>
      <c r="C16" s="40"/>
      <c r="D16" s="41"/>
      <c r="E16" s="41"/>
      <c r="F16" s="42"/>
      <c r="G16" s="2"/>
      <c r="H16" s="2"/>
      <c r="I16" s="2"/>
      <c r="J16" s="2"/>
      <c r="K16" s="2"/>
      <c r="L16" s="2"/>
    </row>
    <row r="17" spans="1:12">
      <c r="A17" s="11" t="s">
        <v>28</v>
      </c>
      <c r="B17" s="40"/>
      <c r="C17" s="40"/>
      <c r="D17" s="41"/>
      <c r="E17" s="41"/>
      <c r="F17" s="42"/>
      <c r="G17" s="2"/>
      <c r="H17" s="2"/>
      <c r="I17" s="2"/>
      <c r="J17" s="2"/>
      <c r="K17" s="2"/>
      <c r="L17" s="2"/>
    </row>
    <row r="18" spans="1:12" ht="15" customHeight="1" thickBot="1">
      <c r="A18" s="23" t="s">
        <v>29</v>
      </c>
      <c r="B18" s="43"/>
      <c r="C18" s="43"/>
      <c r="D18" s="44"/>
      <c r="E18" s="44"/>
      <c r="F18" s="45"/>
      <c r="G18" s="2"/>
      <c r="H18" s="2"/>
      <c r="I18" s="2"/>
      <c r="J18" s="2"/>
      <c r="K18" s="2"/>
      <c r="L18" s="2"/>
    </row>
    <row r="19" spans="1:12" ht="15" customHeight="1" thickBot="1">
      <c r="A19" s="16" t="s">
        <v>20</v>
      </c>
      <c r="B19" s="17">
        <f>(B11*C11)+(B12*C12)+(B13*C13)+(B14*C14)+(B15*C15)+(B16*C16)+(B17*C17)+(B18*C18)</f>
        <v>600</v>
      </c>
      <c r="C19" s="17">
        <f>SUM(C11:C18)</f>
        <v>60</v>
      </c>
      <c r="D19" s="18">
        <f>(((B11*C11*D11)+(B12*C12*D12)+(B13*C13*D13)+(B14*C14*D14)+(B15*C15*D15)+(B16*C16*D16)+(B17*C17*D17)+(B18*C18*D18)))</f>
        <v>0</v>
      </c>
      <c r="E19" s="19">
        <f>(((B11*C11*E11*F11)+(B12*C12*E12*F12)+(B13*C13*E13*F13)+(B14*C14*E14*F14)+(B15*C15*E15*F15)+(B16*C16*E16*F16)+(B17*C17*E17*F17)+(B18*C18*E18*F18)))/1000</f>
        <v>96</v>
      </c>
      <c r="F19" s="20"/>
      <c r="G19" s="2"/>
      <c r="H19" s="2"/>
      <c r="I19" s="2"/>
      <c r="J19" s="2"/>
      <c r="K19" s="2"/>
      <c r="L19" s="2"/>
    </row>
    <row r="20" spans="1:12">
      <c r="A20" s="59" t="s">
        <v>33</v>
      </c>
      <c r="B20" s="60"/>
      <c r="C20" s="60"/>
      <c r="D20" s="60"/>
      <c r="E20" s="60"/>
      <c r="F20" s="61"/>
      <c r="G20" s="2"/>
      <c r="H20" s="2"/>
      <c r="I20" s="2"/>
      <c r="J20" s="2"/>
      <c r="K20" s="2"/>
      <c r="L20" s="2"/>
    </row>
    <row r="21" spans="1:12">
      <c r="A21" s="21"/>
      <c r="B21" s="12" t="s">
        <v>1</v>
      </c>
      <c r="C21" s="13" t="s">
        <v>3</v>
      </c>
      <c r="D21" s="22" t="s">
        <v>4</v>
      </c>
      <c r="E21" s="22" t="s">
        <v>5</v>
      </c>
      <c r="F21" s="14" t="s">
        <v>2</v>
      </c>
      <c r="G21" s="2"/>
      <c r="H21" s="2"/>
      <c r="I21" s="2"/>
      <c r="J21" s="2"/>
      <c r="K21" s="2"/>
      <c r="L21" s="2"/>
    </row>
    <row r="22" spans="1:12">
      <c r="A22" s="11" t="s">
        <v>22</v>
      </c>
      <c r="B22" s="40">
        <v>10</v>
      </c>
      <c r="C22" s="40">
        <v>14</v>
      </c>
      <c r="D22" s="46">
        <v>0.7</v>
      </c>
      <c r="E22" s="46">
        <v>0.3</v>
      </c>
      <c r="F22" s="42">
        <v>160</v>
      </c>
      <c r="G22" s="2"/>
      <c r="H22" s="2"/>
      <c r="I22" s="2"/>
      <c r="J22" s="2"/>
      <c r="K22" s="2"/>
      <c r="L22" s="2"/>
    </row>
    <row r="23" spans="1:12">
      <c r="A23" s="11" t="s">
        <v>23</v>
      </c>
      <c r="B23" s="40"/>
      <c r="C23" s="39"/>
      <c r="D23" s="46"/>
      <c r="E23" s="46"/>
      <c r="F23" s="42"/>
      <c r="G23" s="2"/>
      <c r="H23" s="2"/>
      <c r="I23" s="2"/>
      <c r="J23" s="2"/>
      <c r="K23" s="2"/>
      <c r="L23" s="2"/>
    </row>
    <row r="24" spans="1:12">
      <c r="A24" s="11" t="s">
        <v>24</v>
      </c>
      <c r="B24" s="40"/>
      <c r="C24" s="39"/>
      <c r="D24" s="46"/>
      <c r="E24" s="46"/>
      <c r="F24" s="42"/>
      <c r="G24" s="2"/>
      <c r="H24" s="2"/>
      <c r="I24" s="2"/>
      <c r="J24" s="2"/>
      <c r="K24" s="2"/>
      <c r="L24" s="2"/>
    </row>
    <row r="25" spans="1:12">
      <c r="A25" s="11" t="s">
        <v>25</v>
      </c>
      <c r="B25" s="40"/>
      <c r="C25" s="39"/>
      <c r="D25" s="46"/>
      <c r="E25" s="46"/>
      <c r="F25" s="42"/>
      <c r="G25" s="2"/>
      <c r="H25" s="2"/>
      <c r="I25" s="2"/>
      <c r="J25" s="2"/>
      <c r="K25" s="2"/>
      <c r="L25" s="2"/>
    </row>
    <row r="26" spans="1:12">
      <c r="A26" s="11" t="s">
        <v>26</v>
      </c>
      <c r="B26" s="40"/>
      <c r="C26" s="39"/>
      <c r="D26" s="46"/>
      <c r="E26" s="46"/>
      <c r="F26" s="42"/>
      <c r="G26" s="2"/>
      <c r="H26" s="2"/>
      <c r="I26" s="2"/>
      <c r="J26" s="2"/>
      <c r="K26" s="2"/>
      <c r="L26" s="2"/>
    </row>
    <row r="27" spans="1:12">
      <c r="A27" s="11" t="s">
        <v>27</v>
      </c>
      <c r="B27" s="40"/>
      <c r="C27" s="39"/>
      <c r="D27" s="46"/>
      <c r="E27" s="46"/>
      <c r="F27" s="42"/>
      <c r="G27" s="2"/>
      <c r="H27" s="2"/>
      <c r="I27" s="2"/>
      <c r="J27" s="2"/>
      <c r="K27" s="2"/>
      <c r="L27" s="2"/>
    </row>
    <row r="28" spans="1:12">
      <c r="A28" s="11" t="s">
        <v>28</v>
      </c>
      <c r="B28" s="40"/>
      <c r="C28" s="39"/>
      <c r="D28" s="46"/>
      <c r="E28" s="46"/>
      <c r="F28" s="42"/>
      <c r="G28" s="2"/>
      <c r="H28" s="2"/>
      <c r="I28" s="2"/>
      <c r="J28" s="2"/>
      <c r="K28" s="2"/>
      <c r="L28" s="2"/>
    </row>
    <row r="29" spans="1:12" ht="15" thickBot="1">
      <c r="A29" s="23" t="s">
        <v>29</v>
      </c>
      <c r="B29" s="43"/>
      <c r="C29" s="47"/>
      <c r="D29" s="48"/>
      <c r="E29" s="48"/>
      <c r="F29" s="45"/>
      <c r="G29" s="2"/>
      <c r="H29" s="2"/>
      <c r="I29" s="2"/>
      <c r="J29" s="2"/>
      <c r="K29" s="2"/>
      <c r="L29" s="2"/>
    </row>
    <row r="30" spans="1:12" ht="15.75" thickBot="1">
      <c r="A30" s="24" t="s">
        <v>20</v>
      </c>
      <c r="B30" s="25">
        <f>(B22*C22)+(B23*C23)+(B24*C24)+(B25*C125)+(B26*C26)+(B27*C27)+(B28*C28)+(B29*C29)</f>
        <v>140</v>
      </c>
      <c r="C30" s="25">
        <f>SUM(C22:C29)</f>
        <v>14</v>
      </c>
      <c r="D30" s="26">
        <f>(((B22*C22*D22)+(B23*C23*D23)+(B24*C24*D24)+(B25*C25*D25)+(B26*C26*D26)+(B27*C27*D27)+(B28*C28*D28)+(B29*C29*D29)))</f>
        <v>98</v>
      </c>
      <c r="E30" s="26">
        <f>(((B22*C22*E22*F22)+(B23*C23*E23*F23)+(B24*C24*E24*F24)+(B25*C25*E25*F25)+(B26*C26*E26*F26)+(B27*C27*E27*F27)+(B28*C28*E28*F28)+(B29*C29*E29*F29)))/1000</f>
        <v>6.72</v>
      </c>
      <c r="F30" s="27"/>
      <c r="G30" s="2"/>
      <c r="H30" s="2"/>
      <c r="I30" s="2"/>
      <c r="J30" s="2"/>
      <c r="K30" s="2"/>
      <c r="L30" s="2"/>
    </row>
    <row r="31" spans="1:12" ht="15">
      <c r="A31" s="15"/>
      <c r="B31" s="28"/>
      <c r="C31" s="29"/>
      <c r="D31" s="30"/>
      <c r="E31" s="30"/>
      <c r="F31" s="3"/>
      <c r="G31" s="2"/>
      <c r="H31" s="2"/>
      <c r="I31" s="2"/>
      <c r="J31" s="2"/>
      <c r="K31" s="2"/>
      <c r="L31" s="2"/>
    </row>
    <row r="32" spans="1:12" ht="15.75" thickBot="1">
      <c r="A32" s="4" t="s">
        <v>12</v>
      </c>
      <c r="B32" s="28"/>
      <c r="C32" s="29"/>
      <c r="D32" s="30"/>
      <c r="E32" s="30"/>
      <c r="F32" s="3"/>
      <c r="G32" s="2"/>
      <c r="H32" s="2"/>
      <c r="I32" s="2"/>
      <c r="J32" s="2"/>
      <c r="K32" s="2"/>
      <c r="L32" s="2"/>
    </row>
    <row r="33" spans="1:12">
      <c r="A33" s="55"/>
      <c r="B33" s="54" t="s">
        <v>0</v>
      </c>
      <c r="C33" s="2"/>
      <c r="D33" s="2"/>
      <c r="E33" s="2"/>
      <c r="F33" s="3"/>
      <c r="G33" s="2"/>
      <c r="H33" s="2"/>
      <c r="I33" s="2"/>
      <c r="J33" s="2"/>
      <c r="K33" s="2"/>
      <c r="L33" s="2"/>
    </row>
    <row r="34" spans="1:12" ht="15">
      <c r="A34" s="11" t="s">
        <v>10</v>
      </c>
      <c r="B34" s="49">
        <v>0.4</v>
      </c>
      <c r="C34" s="31"/>
      <c r="D34" s="2"/>
      <c r="E34" s="2"/>
      <c r="F34" s="3"/>
      <c r="G34" s="2"/>
      <c r="H34" s="2"/>
      <c r="I34" s="2"/>
      <c r="J34" s="2"/>
      <c r="K34" s="2"/>
      <c r="L34" s="2"/>
    </row>
    <row r="35" spans="1:12" ht="15">
      <c r="A35" s="11" t="s">
        <v>21</v>
      </c>
      <c r="B35" s="49">
        <v>3.44</v>
      </c>
      <c r="C35" s="31"/>
      <c r="D35" s="2"/>
      <c r="E35" s="2"/>
      <c r="F35" s="3"/>
      <c r="G35" s="2"/>
      <c r="H35" s="2"/>
      <c r="I35" s="2"/>
      <c r="J35" s="2"/>
      <c r="K35" s="2"/>
      <c r="L35" s="2"/>
    </row>
    <row r="36" spans="1:12" ht="15">
      <c r="A36" s="11" t="s">
        <v>32</v>
      </c>
      <c r="B36" s="50">
        <v>10</v>
      </c>
      <c r="C36" s="31"/>
      <c r="D36" s="2"/>
      <c r="E36" s="2"/>
      <c r="F36" s="3"/>
      <c r="G36" s="2"/>
      <c r="H36" s="2"/>
      <c r="I36" s="2"/>
      <c r="J36" s="2"/>
      <c r="K36" s="2"/>
      <c r="L36" s="2"/>
    </row>
    <row r="37" spans="1:12" ht="15.75" thickBot="1">
      <c r="A37" s="23" t="s">
        <v>11</v>
      </c>
      <c r="B37" s="51">
        <v>2.4</v>
      </c>
      <c r="C37" s="31"/>
      <c r="D37" s="2"/>
      <c r="E37" s="2"/>
      <c r="F37" s="3"/>
      <c r="G37" s="2"/>
      <c r="H37" s="2"/>
      <c r="I37" s="2"/>
      <c r="J37" s="2"/>
      <c r="K37" s="2"/>
      <c r="L37" s="2"/>
    </row>
    <row r="38" spans="1:12" ht="15">
      <c r="A38" s="15"/>
      <c r="B38" s="15"/>
      <c r="C38" s="2"/>
      <c r="D38" s="31"/>
      <c r="E38" s="2"/>
      <c r="F38" s="3"/>
      <c r="G38" s="2"/>
      <c r="H38" s="2"/>
      <c r="I38" s="2"/>
      <c r="J38" s="2"/>
      <c r="K38" s="2"/>
      <c r="L38" s="2"/>
    </row>
    <row r="39" spans="1:12" ht="15">
      <c r="A39" s="33" t="s">
        <v>36</v>
      </c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</row>
    <row r="40" spans="1:12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</row>
    <row r="41" spans="1:12">
      <c r="A41" s="2" t="s">
        <v>39</v>
      </c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</row>
    <row r="42" spans="1:12">
      <c r="A42" s="2" t="s">
        <v>37</v>
      </c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</row>
    <row r="43" spans="1:12">
      <c r="A43" s="2" t="s">
        <v>38</v>
      </c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</row>
    <row r="44" spans="1:12">
      <c r="A44" s="34" t="s">
        <v>42</v>
      </c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</row>
    <row r="45" spans="1:12">
      <c r="A45" s="2" t="s">
        <v>40</v>
      </c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</row>
    <row r="46" spans="1:12">
      <c r="A46" s="2" t="s">
        <v>41</v>
      </c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</row>
    <row r="47" spans="1:12">
      <c r="A47" s="2" t="s">
        <v>45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</row>
    <row r="48" spans="1:12">
      <c r="A48" s="2" t="s">
        <v>43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</row>
    <row r="49" spans="1:12">
      <c r="A49" s="2" t="s">
        <v>44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</row>
    <row r="50" spans="1:12">
      <c r="A50" s="2" t="s">
        <v>49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</row>
    <row r="51" spans="1:12" ht="15">
      <c r="A51" s="2" t="s">
        <v>48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53" t="s">
        <v>47</v>
      </c>
    </row>
    <row r="52" spans="1:12">
      <c r="A52" s="52"/>
    </row>
    <row r="60" spans="1:12">
      <c r="E60" s="79"/>
    </row>
  </sheetData>
  <sheetProtection algorithmName="SHA-512" hashValue="xK1o2PmwuGbKfYIC46em/YNHsB+28KHACLK9C3xsNy7fJCkKdcUUOvtv7/8iiN+rHU+voreOYYcHmO6ATdSEnA==" saltValue="WoKumZarutO1pdIJV0D7Aw==" spinCount="100000" sheet="1" objects="1" selectLockedCells="1"/>
  <protectedRanges>
    <protectedRange sqref="B34:B37" name="Bereich4"/>
    <protectedRange sqref="B22:F29" name="Bereich3"/>
    <protectedRange sqref="B4:B7" name="Bereich2"/>
    <protectedRange sqref="B11:F18" name="Bereich1"/>
  </protectedRanges>
  <mergeCells count="7">
    <mergeCell ref="A20:F20"/>
    <mergeCell ref="A9:F9"/>
    <mergeCell ref="A1:K1"/>
    <mergeCell ref="I4:J4"/>
    <mergeCell ref="H4:H5"/>
    <mergeCell ref="K4:L4"/>
    <mergeCell ref="G3:L3"/>
  </mergeCells>
  <phoneticPr fontId="5" type="noConversion"/>
  <pageMargins left="0.7" right="0.7" top="0.78740157499999996" bottom="0.78740157499999996" header="0.3" footer="0.3"/>
  <pageSetup paperSize="9" orientation="portrait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Thiemann, Ruth-Annette</dc:creator>
  <cp:lastModifiedBy>Thiemann, Ruth-Annette</cp:lastModifiedBy>
  <dcterms:created xsi:type="dcterms:W3CDTF">2021-12-17T09:06:06Z</dcterms:created>
  <dcterms:modified xsi:type="dcterms:W3CDTF">2021-12-21T11:48:07Z</dcterms:modified>
</cp:coreProperties>
</file>